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cWhite Folder\McWhite Folder\Administrative Documents\Policy and Procedure\"/>
    </mc:Choice>
  </mc:AlternateContent>
  <workbookProtection workbookPassword="CC64" lockStructure="1"/>
  <bookViews>
    <workbookView xWindow="0" yWindow="0" windowWidth="28944" windowHeight="13284" tabRatio="346"/>
  </bookViews>
  <sheets>
    <sheet name="Permit Fee's" sheetId="1" r:id="rId1"/>
  </sheets>
  <calcPr calcId="152511"/>
</workbook>
</file>

<file path=xl/calcChain.xml><?xml version="1.0" encoding="utf-8"?>
<calcChain xmlns="http://schemas.openxmlformats.org/spreadsheetml/2006/main">
  <c r="F3" i="1" l="1"/>
  <c r="E3" i="1" l="1"/>
  <c r="E8" i="1"/>
  <c r="E7" i="1"/>
  <c r="E6" i="1"/>
  <c r="F6" i="1" l="1"/>
  <c r="E9" i="1" l="1"/>
  <c r="G3" i="1" l="1"/>
  <c r="H3" i="1"/>
  <c r="G6" i="1" l="1"/>
  <c r="F7" i="1"/>
  <c r="F8" i="1"/>
  <c r="H8" i="1" l="1"/>
  <c r="G8" i="1"/>
  <c r="H6" i="1"/>
  <c r="H9" i="1"/>
  <c r="G9" i="1"/>
  <c r="G7" i="1"/>
  <c r="H7" i="1"/>
</calcChain>
</file>

<file path=xl/sharedStrings.xml><?xml version="1.0" encoding="utf-8"?>
<sst xmlns="http://schemas.openxmlformats.org/spreadsheetml/2006/main" count="16" uniqueCount="16">
  <si>
    <t>PERMIT FEE</t>
  </si>
  <si>
    <t>ADA FEE</t>
  </si>
  <si>
    <t>TOTAL FEE</t>
  </si>
  <si>
    <t>ANY COST RANGE</t>
  </si>
  <si>
    <t>ENTER COST OF CONSTRUCTION</t>
  </si>
  <si>
    <t>Sub Total</t>
  </si>
  <si>
    <t>Final Construction Cost</t>
  </si>
  <si>
    <t>PERMIT FEE CALCULATOR</t>
  </si>
  <si>
    <t>From</t>
  </si>
  <si>
    <t>To</t>
  </si>
  <si>
    <t>Fee</t>
  </si>
  <si>
    <t>More than $50,000.01</t>
  </si>
  <si>
    <t>Balance Due:</t>
  </si>
  <si>
    <t>$8.00 per $1,000.00 of cost (minimum = $50.00)</t>
  </si>
  <si>
    <t>$80.00 + $6.00 per thousand exceeding $10,000.00</t>
  </si>
  <si>
    <t>$320.00 + $4.00 per thousand exceeding $50,000.00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</si>
</sst>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000_);\(#,##0.0000\)"/>
  </numFmts>
  <fonts count="10" x14ac:knownFonts="1">
    <font>
      <sz val="11"/>
      <color theme="1"/>
      <name val="Calibri"/>
      <family val="2"/>
      <scheme val="minor"/>
    </font>
    <font>
      <b/>
      <sz val="12"/>
      <color indexed="62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libri"/>
      <family val="2"/>
    </font>
    <font>
      <b/>
      <sz val="12"/>
      <color rgb="FF7030A0"/>
      <name val="Calibri"/>
      <family val="2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</font>
    <font>
      <b/>
      <sz val="14"/>
      <color indexed="62"/>
      <name val="Calibri"/>
      <family val="2"/>
    </font>
    <font>
      <sz val="14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164" fontId="0" fillId="0" borderId="0" xfId="0" applyNumberFormat="1"/>
    <xf numFmtId="0" fontId="0" fillId="0" borderId="0" xfId="0" applyBorder="1"/>
    <xf numFmtId="4" fontId="0" fillId="0" borderId="0" xfId="0" applyNumberFormat="1" applyFill="1" applyBorder="1" applyProtection="1">
      <protection locked="0"/>
    </xf>
    <xf numFmtId="164" fontId="0" fillId="0" borderId="0" xfId="0" applyNumberFormat="1" applyBorder="1"/>
    <xf numFmtId="0" fontId="0" fillId="0" borderId="3" xfId="0" applyBorder="1"/>
    <xf numFmtId="164" fontId="0" fillId="0" borderId="3" xfId="0" applyNumberFormat="1" applyBorder="1"/>
    <xf numFmtId="164" fontId="0" fillId="0" borderId="4" xfId="0" applyNumberFormat="1" applyBorder="1"/>
    <xf numFmtId="0" fontId="1" fillId="0" borderId="8" xfId="0" applyFont="1" applyBorder="1" applyAlignment="1">
      <alignment vertical="top"/>
    </xf>
    <xf numFmtId="164" fontId="1" fillId="0" borderId="9" xfId="0" applyNumberFormat="1" applyFont="1" applyBorder="1" applyAlignment="1">
      <alignment vertical="top"/>
    </xf>
    <xf numFmtId="164" fontId="2" fillId="0" borderId="0" xfId="0" applyNumberFormat="1" applyFont="1" applyBorder="1"/>
    <xf numFmtId="0" fontId="0" fillId="0" borderId="10" xfId="0" applyBorder="1"/>
    <xf numFmtId="0" fontId="0" fillId="0" borderId="0" xfId="0" applyBorder="1" applyProtection="1">
      <protection locked="0"/>
    </xf>
    <xf numFmtId="164" fontId="0" fillId="0" borderId="0" xfId="0" applyNumberFormat="1" applyBorder="1" applyProtection="1">
      <protection locked="0"/>
    </xf>
    <xf numFmtId="164" fontId="0" fillId="0" borderId="12" xfId="0" applyNumberFormat="1" applyBorder="1"/>
    <xf numFmtId="164" fontId="4" fillId="0" borderId="13" xfId="0" applyNumberFormat="1" applyFont="1" applyBorder="1" applyAlignment="1">
      <alignment vertical="top"/>
    </xf>
    <xf numFmtId="164" fontId="1" fillId="0" borderId="18" xfId="0" applyNumberFormat="1" applyFont="1" applyBorder="1" applyAlignment="1">
      <alignment vertical="top"/>
    </xf>
    <xf numFmtId="164" fontId="2" fillId="2" borderId="19" xfId="0" applyNumberFormat="1" applyFont="1" applyFill="1" applyBorder="1" applyAlignment="1" applyProtection="1">
      <alignment vertical="top"/>
      <protection locked="0"/>
    </xf>
    <xf numFmtId="164" fontId="2" fillId="0" borderId="20" xfId="0" applyNumberFormat="1" applyFont="1" applyBorder="1"/>
    <xf numFmtId="164" fontId="2" fillId="0" borderId="21" xfId="0" applyNumberFormat="1" applyFont="1" applyBorder="1"/>
    <xf numFmtId="164" fontId="2" fillId="0" borderId="23" xfId="0" applyNumberFormat="1" applyFont="1" applyBorder="1"/>
    <xf numFmtId="164" fontId="5" fillId="0" borderId="11" xfId="0" applyNumberFormat="1" applyFont="1" applyBorder="1"/>
    <xf numFmtId="164" fontId="5" fillId="0" borderId="2" xfId="0" applyNumberFormat="1" applyFont="1" applyBorder="1"/>
    <xf numFmtId="164" fontId="5" fillId="0" borderId="14" xfId="0" applyNumberFormat="1" applyFont="1" applyBorder="1"/>
    <xf numFmtId="164" fontId="6" fillId="0" borderId="6" xfId="0" applyNumberFormat="1" applyFont="1" applyBorder="1"/>
    <xf numFmtId="164" fontId="5" fillId="0" borderId="11" xfId="0" applyNumberFormat="1" applyFont="1" applyFill="1" applyBorder="1"/>
    <xf numFmtId="164" fontId="5" fillId="0" borderId="1" xfId="0" applyNumberFormat="1" applyFont="1" applyBorder="1"/>
    <xf numFmtId="164" fontId="6" fillId="0" borderId="7" xfId="0" applyNumberFormat="1" applyFont="1" applyBorder="1"/>
    <xf numFmtId="44" fontId="0" fillId="0" borderId="0" xfId="0" applyNumberFormat="1" applyFill="1" applyBorder="1" applyProtection="1">
      <protection locked="0"/>
    </xf>
    <xf numFmtId="44" fontId="0" fillId="0" borderId="0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0" fontId="1" fillId="0" borderId="24" xfId="0" applyFont="1" applyBorder="1" applyAlignment="1">
      <alignment vertical="top"/>
    </xf>
    <xf numFmtId="164" fontId="2" fillId="2" borderId="25" xfId="0" applyNumberFormat="1" applyFont="1" applyFill="1" applyBorder="1" applyAlignment="1" applyProtection="1">
      <alignment vertical="top"/>
      <protection locked="0"/>
    </xf>
    <xf numFmtId="0" fontId="5" fillId="0" borderId="16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8" fontId="5" fillId="0" borderId="16" xfId="0" applyNumberFormat="1" applyFont="1" applyBorder="1" applyAlignment="1">
      <alignment horizontal="center"/>
    </xf>
    <xf numFmtId="0" fontId="1" fillId="0" borderId="0" xfId="0" applyFont="1" applyBorder="1" applyAlignment="1">
      <alignment vertical="top"/>
    </xf>
    <xf numFmtId="0" fontId="5" fillId="0" borderId="29" xfId="0" applyFont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164" fontId="1" fillId="0" borderId="27" xfId="0" applyNumberFormat="1" applyFont="1" applyBorder="1" applyAlignment="1">
      <alignment vertical="top"/>
    </xf>
    <xf numFmtId="164" fontId="5" fillId="0" borderId="31" xfId="0" applyNumberFormat="1" applyFont="1" applyBorder="1"/>
    <xf numFmtId="0" fontId="1" fillId="0" borderId="32" xfId="0" applyFont="1" applyBorder="1" applyAlignment="1">
      <alignment vertical="top" wrapText="1"/>
    </xf>
    <xf numFmtId="4" fontId="5" fillId="2" borderId="33" xfId="0" applyNumberFormat="1" applyFont="1" applyFill="1" applyBorder="1" applyProtection="1">
      <protection locked="0"/>
    </xf>
    <xf numFmtId="4" fontId="5" fillId="2" borderId="22" xfId="0" applyNumberFormat="1" applyFont="1" applyFill="1" applyBorder="1" applyProtection="1">
      <protection locked="0"/>
    </xf>
    <xf numFmtId="4" fontId="5" fillId="0" borderId="34" xfId="0" applyNumberFormat="1" applyFont="1" applyBorder="1" applyProtection="1">
      <protection locked="0"/>
    </xf>
    <xf numFmtId="164" fontId="2" fillId="2" borderId="22" xfId="0" applyNumberFormat="1" applyFont="1" applyFill="1" applyBorder="1" applyAlignment="1" applyProtection="1">
      <alignment vertical="top"/>
      <protection locked="0"/>
    </xf>
    <xf numFmtId="164" fontId="2" fillId="0" borderId="36" xfId="0" applyNumberFormat="1" applyFont="1" applyBorder="1"/>
    <xf numFmtId="164" fontId="2" fillId="0" borderId="37" xfId="0" applyNumberFormat="1" applyFont="1" applyBorder="1"/>
    <xf numFmtId="164" fontId="2" fillId="0" borderId="35" xfId="0" applyNumberFormat="1" applyFont="1" applyBorder="1"/>
    <xf numFmtId="164" fontId="2" fillId="0" borderId="38" xfId="0" applyNumberFormat="1" applyFont="1" applyBorder="1"/>
    <xf numFmtId="164" fontId="2" fillId="0" borderId="17" xfId="0" applyNumberFormat="1" applyFont="1" applyBorder="1"/>
    <xf numFmtId="164" fontId="2" fillId="0" borderId="40" xfId="0" applyNumberFormat="1" applyFont="1" applyBorder="1"/>
    <xf numFmtId="164" fontId="2" fillId="0" borderId="41" xfId="0" applyNumberFormat="1" applyFont="1" applyBorder="1"/>
    <xf numFmtId="0" fontId="1" fillId="0" borderId="42" xfId="0" applyFont="1" applyBorder="1" applyAlignment="1">
      <alignment horizontal="center" vertical="top"/>
    </xf>
    <xf numFmtId="0" fontId="1" fillId="0" borderId="43" xfId="0" applyFont="1" applyBorder="1" applyAlignment="1">
      <alignment vertical="top"/>
    </xf>
    <xf numFmtId="8" fontId="5" fillId="0" borderId="45" xfId="0" applyNumberFormat="1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0" fontId="5" fillId="0" borderId="49" xfId="0" applyFont="1" applyBorder="1" applyAlignment="1">
      <alignment horizontal="center"/>
    </xf>
    <xf numFmtId="4" fontId="5" fillId="2" borderId="50" xfId="0" applyNumberFormat="1" applyFont="1" applyFill="1" applyBorder="1" applyProtection="1">
      <protection locked="0"/>
    </xf>
    <xf numFmtId="164" fontId="5" fillId="0" borderId="52" xfId="0" applyNumberFormat="1" applyFont="1" applyBorder="1"/>
    <xf numFmtId="164" fontId="5" fillId="0" borderId="53" xfId="0" applyNumberFormat="1" applyFont="1" applyBorder="1"/>
    <xf numFmtId="164" fontId="6" fillId="0" borderId="54" xfId="0" applyNumberFormat="1" applyFont="1" applyBorder="1"/>
    <xf numFmtId="8" fontId="5" fillId="0" borderId="35" xfId="0" applyNumberFormat="1" applyFont="1" applyBorder="1" applyAlignment="1">
      <alignment horizontal="center"/>
    </xf>
    <xf numFmtId="8" fontId="5" fillId="0" borderId="23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164" fontId="5" fillId="0" borderId="55" xfId="0" applyNumberFormat="1" applyFont="1" applyBorder="1"/>
    <xf numFmtId="164" fontId="5" fillId="0" borderId="17" xfId="0" applyNumberFormat="1" applyFont="1" applyBorder="1"/>
    <xf numFmtId="164" fontId="5" fillId="0" borderId="56" xfId="0" applyNumberFormat="1" applyFont="1" applyBorder="1"/>
    <xf numFmtId="164" fontId="6" fillId="0" borderId="57" xfId="0" applyNumberFormat="1" applyFont="1" applyBorder="1"/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164" fontId="5" fillId="0" borderId="51" xfId="0" applyNumberFormat="1" applyFont="1" applyFill="1" applyBorder="1"/>
    <xf numFmtId="164" fontId="9" fillId="0" borderId="15" xfId="0" applyNumberFormat="1" applyFont="1" applyBorder="1"/>
    <xf numFmtId="0" fontId="1" fillId="0" borderId="23" xfId="0" applyFont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8" fillId="0" borderId="0" xfId="0" applyFont="1" applyBorder="1" applyProtection="1">
      <protection locked="0"/>
    </xf>
    <xf numFmtId="0" fontId="7" fillId="0" borderId="39" xfId="0" applyFont="1" applyBorder="1" applyAlignment="1">
      <alignment horizontal="center" vertical="center"/>
    </xf>
    <xf numFmtId="0" fontId="8" fillId="0" borderId="44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0" fillId="0" borderId="28" xfId="0" applyBorder="1" applyAlignment="1"/>
    <xf numFmtId="0" fontId="0" fillId="0" borderId="44" xfId="0" applyBorder="1" applyAlignment="1"/>
    <xf numFmtId="0" fontId="3" fillId="0" borderId="58" xfId="0" applyFont="1" applyBorder="1" applyAlignment="1"/>
    <xf numFmtId="0" fontId="0" fillId="0" borderId="59" xfId="0" applyBorder="1" applyAlignment="1"/>
    <xf numFmtId="0" fontId="0" fillId="0" borderId="26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1200150</xdr:colOff>
      <xdr:row>1</xdr:row>
      <xdr:rowOff>95250</xdr:rowOff>
    </xdr:from>
    <xdr:to>
      <xdr:col>3</xdr:col>
      <xdr:colOff>1200150</xdr:colOff>
      <xdr:row>1</xdr:row>
      <xdr:rowOff>419100</xdr:rowOff>
    </xdr:to>
    <xdr:cxnSp macro="">
      <xdr:nvCxnSpPr>
        <xdr:cNvPr id="5" name="Straight Arrow Connector 4"/>
        <xdr:cNvCxnSpPr/>
      </xdr:nvCxnSpPr>
      <xdr:spPr>
        <a:xfrm>
          <a:off x="4686300" y="476250"/>
          <a:ext cx="0" cy="323850"/>
        </a:xfrm>
        <a:prstGeom prst="straightConnector1">
          <a:avLst/>
        </a:prstGeom>
        <a:ln w="25400">
          <a:solidFill>
            <a:schemeClr val="tx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1280160</xdr:colOff>
      <xdr:row>2</xdr:row>
      <xdr:rowOff>182880</xdr:rowOff>
    </xdr:from>
    <xdr:to>
      <xdr:col>2</xdr:col>
      <xdr:colOff>4107180</xdr:colOff>
      <xdr:row>2</xdr:row>
      <xdr:rowOff>182880</xdr:rowOff>
    </xdr:to>
    <xdr:cxnSp macro="">
      <xdr:nvCxnSpPr>
        <xdr:cNvPr id="4" name="Straight Arrow Connector 3"/>
        <xdr:cNvCxnSpPr/>
      </xdr:nvCxnSpPr>
      <xdr:spPr>
        <a:xfrm>
          <a:off x="1280160" y="1021080"/>
          <a:ext cx="670560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Normal="100" workbookViewId="0">
      <pane xSplit="25500" topLeftCell="J1"/>
      <selection activeCell="G3" sqref="G3"/>
      <selection pane="topRight" activeCell="J1" sqref="J1"/>
    </sheetView>
  </sheetViews>
  <sheetFormatPr defaultColWidth="9.109375" defaultRowHeight="14.4" x14ac:dyDescent="0.3"/>
  <cols>
    <col min="1" max="1" width="30.6640625" customWidth="1"/>
    <col min="2" max="2" width="25.6640625" customWidth="1"/>
    <col min="3" max="3" width="60.6640625" customWidth="1"/>
    <col min="4" max="4" width="20.6640625" customWidth="1"/>
    <col min="5" max="5" width="15.6640625" style="1" customWidth="1"/>
    <col min="6" max="7" width="13.6640625" style="1" customWidth="1"/>
    <col min="8" max="8" width="15.6640625" style="1" customWidth="1"/>
    <col min="9" max="9" width="15.88671875" customWidth="1"/>
    <col min="10" max="10" width="13.33203125" customWidth="1"/>
    <col min="11" max="11" width="18.88671875" customWidth="1"/>
    <col min="14" max="14" width="10.6640625" customWidth="1"/>
    <col min="16" max="16" width="15.5546875" customWidth="1"/>
  </cols>
  <sheetData>
    <row r="1" spans="1:8" ht="30" customHeight="1" thickBot="1" x14ac:dyDescent="0.5">
      <c r="A1" s="82" t="s">
        <v>7</v>
      </c>
      <c r="B1" s="83"/>
      <c r="C1" s="84"/>
      <c r="D1" s="5"/>
      <c r="E1" s="6"/>
      <c r="F1" s="6"/>
      <c r="G1" s="14"/>
      <c r="H1" s="7"/>
    </row>
    <row r="2" spans="1:8" ht="36" customHeight="1" thickBot="1" x14ac:dyDescent="0.35">
      <c r="A2" s="8"/>
      <c r="B2" s="54"/>
      <c r="C2" s="36"/>
      <c r="D2" s="41" t="s">
        <v>4</v>
      </c>
      <c r="E2" s="39" t="s">
        <v>0</v>
      </c>
      <c r="F2" s="9" t="s">
        <v>1</v>
      </c>
      <c r="G2" s="15" t="s">
        <v>5</v>
      </c>
      <c r="H2" s="16" t="s">
        <v>2</v>
      </c>
    </row>
    <row r="3" spans="1:8" ht="28.2" customHeight="1" thickTop="1" thickBot="1" x14ac:dyDescent="0.35">
      <c r="A3" s="79" t="s">
        <v>3</v>
      </c>
      <c r="B3" s="80"/>
      <c r="C3" s="81"/>
      <c r="D3" s="17">
        <v>1000</v>
      </c>
      <c r="E3" s="46">
        <f>IF(D3&lt;6250.62,50,IF(D3&lt;10000.01,D3*0.008,IF(D3&lt;50000.01,(80+(D3-10000)*0.006),IF(D3&gt;50000.01,(320+(D3-50000)*0.004)))))</f>
        <v>50</v>
      </c>
      <c r="F3" s="18">
        <f>ROUNDUP(D3*0.002,0)</f>
        <v>2</v>
      </c>
      <c r="G3" s="19">
        <f>IF(D3=0," ",ROUNDUP( E3+F3,0))</f>
        <v>52</v>
      </c>
      <c r="H3" s="51">
        <f>IF(D3=0," ",ROUNDUP(E3+F3,0))</f>
        <v>52</v>
      </c>
    </row>
    <row r="4" spans="1:8" ht="22.2" customHeight="1" thickTop="1" thickBot="1" x14ac:dyDescent="0.35">
      <c r="A4" s="77" t="s">
        <v>6</v>
      </c>
      <c r="B4" s="78"/>
      <c r="C4" s="31"/>
      <c r="D4" s="32"/>
      <c r="E4" s="47"/>
      <c r="F4" s="49"/>
      <c r="G4" s="49"/>
      <c r="H4" s="52"/>
    </row>
    <row r="5" spans="1:8" s="2" customFormat="1" ht="28.2" customHeight="1" thickTop="1" x14ac:dyDescent="0.3">
      <c r="A5" s="75" t="s">
        <v>8</v>
      </c>
      <c r="B5" s="74" t="s">
        <v>9</v>
      </c>
      <c r="C5" s="53" t="s">
        <v>10</v>
      </c>
      <c r="D5" s="45"/>
      <c r="E5" s="48"/>
      <c r="F5" s="50"/>
      <c r="G5" s="50"/>
      <c r="H5" s="20"/>
    </row>
    <row r="6" spans="1:8" ht="28.2" customHeight="1" thickBot="1" x14ac:dyDescent="0.35">
      <c r="A6" s="35">
        <v>1</v>
      </c>
      <c r="B6" s="55">
        <v>10000</v>
      </c>
      <c r="C6" s="37" t="s">
        <v>13</v>
      </c>
      <c r="D6" s="42">
        <v>1000</v>
      </c>
      <c r="E6" s="21">
        <f>IF(D6&gt;10000,"Wrong Category",IF(D6*0.008&lt;50,50,D6*0.008))</f>
        <v>50</v>
      </c>
      <c r="F6" s="22">
        <f>ROUNDUP(D6*0.001,0)</f>
        <v>1</v>
      </c>
      <c r="G6" s="23">
        <f>IF(D6=0," ",E6+F6)</f>
        <v>51</v>
      </c>
      <c r="H6" s="24">
        <f>IF(D6=0," ",E6+F6)</f>
        <v>51</v>
      </c>
    </row>
    <row r="7" spans="1:8" ht="28.2" customHeight="1" thickTop="1" x14ac:dyDescent="0.3">
      <c r="A7" s="63">
        <v>10000.01</v>
      </c>
      <c r="B7" s="64">
        <v>50000</v>
      </c>
      <c r="C7" s="65" t="s">
        <v>14</v>
      </c>
      <c r="D7" s="43">
        <v>50000</v>
      </c>
      <c r="E7" s="66">
        <f>IF(D7&gt;50000,"Wrong Category",IF(D7&lt;10000.01,"wrong Category",IF(D7=0," ",(80+(D7-10000)*0.006))))</f>
        <v>320</v>
      </c>
      <c r="F7" s="67">
        <f>ROUNDUP(D7*0.001,0)</f>
        <v>50</v>
      </c>
      <c r="G7" s="68">
        <f>IF(D7=0," ",ROUNDUP(E7+F7,0))</f>
        <v>370</v>
      </c>
      <c r="H7" s="69">
        <f>IF(D7=0," ",ROUNDUP(E7+F7,0))</f>
        <v>370</v>
      </c>
    </row>
    <row r="8" spans="1:8" ht="28.2" customHeight="1" thickBot="1" x14ac:dyDescent="0.35">
      <c r="A8" s="33" t="s">
        <v>11</v>
      </c>
      <c r="B8" s="56"/>
      <c r="C8" s="37" t="s">
        <v>15</v>
      </c>
      <c r="D8" s="42">
        <v>1000000</v>
      </c>
      <c r="E8" s="25">
        <f>IF(D8&lt;50000.01,"Wrong Category",IF(D8=0," ",(320+(D8-50000)*0.004)))</f>
        <v>4120</v>
      </c>
      <c r="F8" s="22">
        <f>ROUNDUP(D8*0.001,0)</f>
        <v>1000</v>
      </c>
      <c r="G8" s="23">
        <f>IF(D8=0," ",ROUNDUP(E8+F8,0))</f>
        <v>5120</v>
      </c>
      <c r="H8" s="24">
        <f>IF(D8=0," ",ROUNDUP(E8+F8,0))</f>
        <v>5120</v>
      </c>
    </row>
    <row r="9" spans="1:8" ht="28.2" customHeight="1" thickTop="1" thickBot="1" x14ac:dyDescent="0.35">
      <c r="A9" s="70"/>
      <c r="B9" s="71"/>
      <c r="C9" s="58"/>
      <c r="D9" s="59"/>
      <c r="E9" s="72" t="str">
        <f>IF(D9=0," ",ROUNDUP(185+((D9-5000)*0.0261),0))</f>
        <v xml:space="preserve"> </v>
      </c>
      <c r="F9" s="60"/>
      <c r="G9" s="61" t="str">
        <f>IF(D9=0," ",ROUNDUP(E9+F9,0))</f>
        <v xml:space="preserve"> </v>
      </c>
      <c r="H9" s="62" t="str">
        <f>IF(D9=0," ",ROUND(E9+F9,0))</f>
        <v xml:space="preserve"> </v>
      </c>
    </row>
    <row r="10" spans="1:8" ht="27.9" customHeight="1" thickTop="1" thickBot="1" x14ac:dyDescent="0.35">
      <c r="A10" s="34"/>
      <c r="B10" s="57"/>
      <c r="C10" s="38"/>
      <c r="D10" s="44"/>
      <c r="E10" s="40"/>
      <c r="F10" s="26"/>
      <c r="G10" s="73" t="s">
        <v>12</v>
      </c>
      <c r="H10" s="27"/>
    </row>
    <row r="11" spans="1:8" x14ac:dyDescent="0.3">
      <c r="A11" s="11"/>
      <c r="B11" s="2"/>
      <c r="C11" s="2"/>
      <c r="D11" s="2"/>
      <c r="E11" s="4"/>
      <c r="F11" s="4"/>
      <c r="G11" s="4"/>
      <c r="H11" s="10"/>
    </row>
    <row r="12" spans="1:8" x14ac:dyDescent="0.3">
      <c r="A12" s="12"/>
      <c r="B12" s="12"/>
      <c r="C12" s="12"/>
      <c r="D12" s="3"/>
      <c r="E12" s="13"/>
      <c r="F12" s="13"/>
      <c r="G12" s="13"/>
      <c r="H12" s="13"/>
    </row>
    <row r="13" spans="1:8" ht="18" x14ac:dyDescent="0.35">
      <c r="A13" s="12"/>
      <c r="B13" s="12"/>
      <c r="C13" s="76"/>
      <c r="D13" s="3"/>
      <c r="E13" s="13"/>
      <c r="F13" s="13"/>
      <c r="G13" s="13"/>
      <c r="H13" s="13"/>
    </row>
    <row r="14" spans="1:8" x14ac:dyDescent="0.3">
      <c r="A14" s="12"/>
      <c r="B14" s="12"/>
      <c r="C14" s="12"/>
      <c r="D14" s="28"/>
      <c r="E14" s="30"/>
      <c r="F14" s="29"/>
      <c r="G14" s="13"/>
      <c r="H14" s="13"/>
    </row>
    <row r="15" spans="1:8" x14ac:dyDescent="0.3">
      <c r="A15" s="12"/>
      <c r="B15" s="12"/>
      <c r="C15" s="12"/>
      <c r="D15" s="28"/>
      <c r="E15" s="30"/>
      <c r="F15" s="29"/>
      <c r="G15" s="13"/>
      <c r="H15" s="13"/>
    </row>
  </sheetData>
  <sheetProtection selectLockedCells="1"/>
  <mergeCells count="3">
    <mergeCell ref="A4:B4"/>
    <mergeCell ref="A3:C3"/>
    <mergeCell ref="A1:C1"/>
  </mergeCells>
  <phoneticPr fontId="0" type="noConversion"/>
  <pageMargins left="0.45" right="0.45" top="0.5" bottom="0.5" header="0.3" footer="0.3"/>
  <pageSetup paperSize="17" orientation="landscape" r:id="rId1"/>
  <headerFooter>
    <oddFooter>&amp;C&amp;Z&amp;F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Permit Fee's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jlykins</dc:creator>
  <cp:lastModifiedBy>Christopher McWhite</cp:lastModifiedBy>
  <cp:lastPrinted>2016-08-30T18:05:31Z</cp:lastPrinted>
  <dcterms:created xsi:type="dcterms:W3CDTF">2009-09-23T18:31:22Z</dcterms:created>
  <dcterms:modified xsi:type="dcterms:W3CDTF">2023-07-21T13:50:16Z</dcterms:modified>
</cp:coreProperties>
</file>